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8190" tabRatio="736" activeTab="0"/>
  </bookViews>
  <sheets>
    <sheet name="Summary Table Nat Gas" sheetId="1" r:id="rId1"/>
    <sheet name="OTC SJV NatGas" sheetId="2" r:id="rId2"/>
    <sheet name="OTC SJV pop" sheetId="3" r:id="rId3"/>
    <sheet name="Population Data" sheetId="4" r:id="rId4"/>
  </sheets>
  <definedNames>
    <definedName name="_xlnm.Print_Area" localSheetId="1">'OTC SJV NatGas'!$A$1:$F$32</definedName>
    <definedName name="_xlnm.Print_Area" localSheetId="2">'OTC SJV pop'!$A$1:$F$51</definedName>
    <definedName name="_xlnm.Print_Area" localSheetId="0">'Summary Table Nat Gas'!$A$1:$D$29</definedName>
  </definedNames>
  <calcPr fullCalcOnLoad="1"/>
</workbook>
</file>

<file path=xl/sharedStrings.xml><?xml version="1.0" encoding="utf-8"?>
<sst xmlns="http://schemas.openxmlformats.org/spreadsheetml/2006/main" count="146" uniqueCount="86">
  <si>
    <t>County</t>
  </si>
  <si>
    <t>Fresno</t>
  </si>
  <si>
    <t>Kings</t>
  </si>
  <si>
    <t>Madera</t>
  </si>
  <si>
    <t>Merced</t>
  </si>
  <si>
    <t>San Joaquin</t>
  </si>
  <si>
    <t>Stanislaus</t>
  </si>
  <si>
    <t>Tulare</t>
  </si>
  <si>
    <t>SJVAPCD Total</t>
  </si>
  <si>
    <t>OTC States</t>
  </si>
  <si>
    <t>Connecticut</t>
  </si>
  <si>
    <t>Delaware</t>
  </si>
  <si>
    <t>D.C.</t>
  </si>
  <si>
    <t>Maine</t>
  </si>
  <si>
    <t>Maryland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</si>
  <si>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</si>
  <si>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</si>
  <si>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</si>
  <si>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</si>
  <si>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</si>
  <si>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</si>
  <si>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</si>
  <si>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OTR Total</t>
  </si>
  <si>
    <t>Virginia Data</t>
  </si>
  <si>
    <t>Population</t>
  </si>
  <si>
    <t>Arlington County</t>
  </si>
  <si>
    <t>Fairfax County</t>
  </si>
  <si>
    <t>Loudon County</t>
  </si>
  <si>
    <t>Prince William County</t>
  </si>
  <si>
    <t>Stafford County</t>
  </si>
  <si>
    <t>Alexandria City</t>
  </si>
  <si>
    <t>Fairfax City</t>
  </si>
  <si>
    <t>Falls Church City</t>
  </si>
  <si>
    <t>Manassas City</t>
  </si>
  <si>
    <t>Manassas Park City</t>
  </si>
  <si>
    <t>Total</t>
  </si>
  <si>
    <t>San Joaquin Valley Air Pollution Control District Population</t>
  </si>
  <si>
    <r>
      <t>Kern (portion of)</t>
    </r>
    <r>
      <rPr>
        <vertAlign val="superscript"/>
        <sz val="10"/>
        <rFont val="Arial"/>
        <family val="2"/>
      </rPr>
      <t>1</t>
    </r>
  </si>
  <si>
    <t>Summer</t>
  </si>
  <si>
    <t>Annual</t>
  </si>
  <si>
    <t>To convert to tpy:</t>
  </si>
  <si>
    <t>Total NOx tpd =</t>
  </si>
  <si>
    <t xml:space="preserve">Summer tpd = [(NOx reductions (tpy))*0.58]/[(7 days/week)*(52 weeks/yr)] </t>
  </si>
  <si>
    <t>3.2 Average annual tpd</t>
  </si>
  <si>
    <t>1. http://www.arb.ca.gov/app/emsinv/trends/ems_trends.php</t>
  </si>
  <si>
    <t>(Total NOx Reductions (tpd)*(365 days/yr))*(State to SJVUAPCD Population Ratio)</t>
  </si>
  <si>
    <t>Virginia portion in the OTC only includes the population for: the City of Alexandria, Arlington County, Fairfax City, Fairfax County, Falls Church City, Loudoun County, Manassas City, Manassas Park City, Prince William County and Stafford County.</t>
  </si>
  <si>
    <t>State Total</t>
  </si>
  <si>
    <t>% Population in CA</t>
  </si>
  <si>
    <t>% Population in VA</t>
  </si>
  <si>
    <t>State to SJVAPCD Fuel Ratio</t>
  </si>
  <si>
    <t>1.  Assumes a 2014 effective date of rule and 15 year implementation based on turnover of equipment</t>
  </si>
  <si>
    <t>3. VA only includes the population for: the City of Alexandria, Arlington County, Fairfax City, Fairfax County, Falls Church City, Loudoun County, Manassas City, Manassas Park City, Prince William County and Stafford County.</t>
  </si>
  <si>
    <t>Virginia (3)</t>
  </si>
  <si>
    <t>2029 Total Emission Reduction Estimates 
(tons per year) (4,5)</t>
  </si>
  <si>
    <t>2029 Total Emission Reduction Estimates (tons per day) (6)</t>
  </si>
  <si>
    <t>2021 Total Emission Reduction Estimates 
(tons per day) (6)</t>
  </si>
  <si>
    <t>Estimated NOx Reductions from New Small Boiler Rule (1)</t>
  </si>
  <si>
    <t>Notes:</t>
  </si>
  <si>
    <t>4. 2005 SJVUAPCD 4308 Rule, Final Staff Report: Estimated NOx reductions = 2.0 Average annual tpd (see Appendix B)</t>
  </si>
  <si>
    <t>5. 2008 SJVUAPCD 4307 Rule Proposal: Estimated NOx reductions = 1.15 Average annual tpd (see Appendix B)</t>
  </si>
  <si>
    <t>Natural Gas Fuel Consumption (2) (Million Cubic Feet)</t>
  </si>
  <si>
    <t>2. Natural Gas Consumption by End Use, http://www.eia.gov/dnav/ng/ng_cons_sum_a_EPG0_VC0_mmcf_a.htm</t>
  </si>
  <si>
    <t xml:space="preserve">    SJ Natural Gas Fuel Usage = 11% of CA statewide fuel usage (2,273,958 mmcf) based upon population (see 'Population Data' tab)</t>
  </si>
  <si>
    <t>6. Summer emission reductions based upon an average summer adjustment factor of 0.58 calculated using EIIP seasonal adjustment factors for natural gas fuel combustion - SCCs 2102006000 (industrial), 2103006000 (commercial/institutional), and 2104006000 (residential)/</t>
  </si>
  <si>
    <t>Virginia (partial)</t>
  </si>
  <si>
    <t>2029 Total Emission Reduction Estimates 
(tons per year)</t>
  </si>
  <si>
    <t>2029 Total Emission Reduction Estimates (tons per day)</t>
  </si>
  <si>
    <t>2021 Total Emission Reduction Estimates 
(tons per day)</t>
  </si>
  <si>
    <t>1.  Assumes a 2014 effective date of rule and
    15 year implementation based on turnover of equipment</t>
  </si>
  <si>
    <t>2010 Total population (2)</t>
  </si>
  <si>
    <t>State to SJVAPCD Population Ratio</t>
  </si>
  <si>
    <t>2029 Total Emission Reduction Estimates 
(tons per year)(4,5)</t>
  </si>
  <si>
    <t>2021 Total Emission Reduction Estimates 
(tons per day)(6)</t>
  </si>
  <si>
    <t>Population Used in Calculations (2)</t>
  </si>
  <si>
    <t>Kern (portion of)</t>
  </si>
  <si>
    <t>Total SJV</t>
  </si>
  <si>
    <t>Total SJV (Total Kern)</t>
  </si>
  <si>
    <t>Kern portion not in SJV</t>
  </si>
  <si>
    <t>Subtract from Kern Total (871,278)</t>
  </si>
  <si>
    <t>Kern portion in SJV</t>
  </si>
  <si>
    <t>Kern Portion</t>
  </si>
  <si>
    <t>Notes</t>
  </si>
  <si>
    <t>2. 2010 population data: http://2010.census.gov/2010census/data/</t>
  </si>
  <si>
    <t xml:space="preserve">   South Coast represents 44% of California’s population (CARB's 2007 Staff Report for AIMs)</t>
  </si>
  <si>
    <t>6. Summer emission reductions based upon an average summer adjustment factor of 0.58 calculated using EIIP seasonal adjustment factors for natural gas fuel combustion - SCCs 2102006000 (industrial), 2103006000 (commercial/institutional), and 2104006000 (residential)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</si>
</sst>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&quot;$&quot;#,##0.0_);[Red]\(&quot;$&quot;#,##0.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"/>
    <numFmt numFmtId="182" formatCode="&quot;$&quot;#,##0.00"/>
    <numFmt numFmtId="183" formatCode="&quot;$&quot;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59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53" applyFont="1" applyAlignment="1" applyProtection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53" applyFont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4.8515625" style="17" customWidth="1"/>
    <col min="2" max="2" width="19.57421875" style="25" customWidth="1"/>
    <col min="3" max="3" width="22.00390625" style="25" customWidth="1"/>
    <col min="4" max="4" width="19.57421875" style="25" bestFit="1" customWidth="1"/>
    <col min="5" max="8" width="8.7109375" style="17" customWidth="1"/>
    <col min="9" max="9" width="11.57421875" style="17" customWidth="1"/>
    <col min="10" max="16384" width="8.7109375" style="17" customWidth="1"/>
  </cols>
  <sheetData>
    <row r="1" spans="1:4" ht="24.75" customHeight="1">
      <c r="A1" s="58" t="s">
        <v>57</v>
      </c>
      <c r="B1" s="58"/>
      <c r="C1" s="58"/>
      <c r="D1" s="58"/>
    </row>
    <row r="2" spans="1:5" ht="39">
      <c r="A2" s="37" t="s">
        <v>9</v>
      </c>
      <c r="B2" s="38" t="s">
        <v>66</v>
      </c>
      <c r="C2" s="38" t="s">
        <v>67</v>
      </c>
      <c r="D2" s="38" t="s">
        <v>68</v>
      </c>
      <c r="E2" s="15"/>
    </row>
    <row r="3" spans="1:4" s="16" customFormat="1" ht="12.75">
      <c r="A3" s="37"/>
      <c r="B3" s="36" t="s">
        <v>39</v>
      </c>
      <c r="C3" s="36" t="s">
        <v>38</v>
      </c>
      <c r="D3" s="36" t="s">
        <v>38</v>
      </c>
    </row>
    <row r="4" spans="1:4" ht="12">
      <c r="A4" s="39" t="s">
        <v>10</v>
      </c>
      <c r="B4" s="40">
        <v>916.7281333812114</v>
      </c>
      <c r="C4" s="41">
        <v>1.4607206520909413</v>
      </c>
      <c r="D4" s="41">
        <v>0.7303603260454706</v>
      </c>
    </row>
    <row r="5" spans="1:4" ht="12">
      <c r="A5" s="39" t="s">
        <v>11</v>
      </c>
      <c r="B5" s="40">
        <v>252.00370995098734</v>
      </c>
      <c r="C5" s="41">
        <v>0.40154437299882595</v>
      </c>
      <c r="D5" s="41">
        <v>0.20077218649941297</v>
      </c>
    </row>
    <row r="6" spans="1:4" ht="12">
      <c r="A6" s="39" t="s">
        <v>12</v>
      </c>
      <c r="B6" s="40">
        <v>153.07300590584185</v>
      </c>
      <c r="C6" s="41">
        <v>0.2439075368829348</v>
      </c>
      <c r="D6" s="41">
        <v>0.1219537684414674</v>
      </c>
    </row>
    <row r="7" spans="1:4" ht="12">
      <c r="A7" s="39" t="s">
        <v>13</v>
      </c>
      <c r="B7" s="40">
        <v>356.5697363563683</v>
      </c>
      <c r="C7" s="41">
        <v>0.568160568919488</v>
      </c>
      <c r="D7" s="41">
        <v>0.284080284459744</v>
      </c>
    </row>
    <row r="8" spans="1:4" ht="12">
      <c r="A8" s="39" t="s">
        <v>14</v>
      </c>
      <c r="B8" s="40">
        <v>957.1130781259333</v>
      </c>
      <c r="C8" s="41">
        <v>1.525070289321542</v>
      </c>
      <c r="D8" s="41">
        <v>0.762535144660771</v>
      </c>
    </row>
    <row r="9" spans="1:4" ht="12">
      <c r="A9" s="39" t="s">
        <v>15</v>
      </c>
      <c r="B9" s="40">
        <v>1977.8050949849637</v>
      </c>
      <c r="C9" s="41">
        <v>3.1514476788221946</v>
      </c>
      <c r="D9" s="41">
        <v>1.5757238394110973</v>
      </c>
    </row>
    <row r="10" spans="1:4" ht="12">
      <c r="A10" s="39" t="s">
        <v>16</v>
      </c>
      <c r="B10" s="40">
        <v>277.56490705153345</v>
      </c>
      <c r="C10" s="41">
        <v>0.4422737529942016</v>
      </c>
      <c r="D10" s="41">
        <v>0.2211368764971008</v>
      </c>
    </row>
    <row r="11" spans="1:4" ht="12">
      <c r="A11" s="39" t="s">
        <v>17</v>
      </c>
      <c r="B11" s="40">
        <v>3003.631414516411</v>
      </c>
      <c r="C11" s="41">
        <v>4.786006100053622</v>
      </c>
      <c r="D11" s="41">
        <v>2.393003050026811</v>
      </c>
    </row>
    <row r="12" spans="1:4" ht="12">
      <c r="A12" s="39" t="s">
        <v>18</v>
      </c>
      <c r="B12" s="40">
        <v>5506.725774858398</v>
      </c>
      <c r="C12" s="41">
        <v>8.774453157741402</v>
      </c>
      <c r="D12" s="41">
        <v>4.387226578870701</v>
      </c>
    </row>
    <row r="13" spans="1:4" ht="12">
      <c r="A13" s="39" t="s">
        <v>19</v>
      </c>
      <c r="B13" s="40">
        <v>3952.718984615451</v>
      </c>
      <c r="C13" s="41">
        <v>6.298288491969674</v>
      </c>
      <c r="D13" s="41">
        <v>3.149144245984837</v>
      </c>
    </row>
    <row r="14" spans="1:4" ht="12">
      <c r="A14" s="39" t="s">
        <v>20</v>
      </c>
      <c r="B14" s="40">
        <v>432.63279868685504</v>
      </c>
      <c r="C14" s="41">
        <v>0.6893599539515821</v>
      </c>
      <c r="D14" s="41">
        <v>0.34467997697579106</v>
      </c>
    </row>
    <row r="15" spans="1:4" ht="12">
      <c r="A15" s="39" t="s">
        <v>21</v>
      </c>
      <c r="B15" s="40">
        <v>38.808341506907176</v>
      </c>
      <c r="C15" s="41">
        <v>0.06183746723628066</v>
      </c>
      <c r="D15" s="41">
        <v>0.03091873361814033</v>
      </c>
    </row>
    <row r="16" spans="1:4" ht="12">
      <c r="A16" s="39" t="s">
        <v>65</v>
      </c>
      <c r="B16" s="40">
        <v>508.92534264013136</v>
      </c>
      <c r="C16" s="41">
        <v>0.810924996514495</v>
      </c>
      <c r="D16" s="41">
        <v>0.4054624982572475</v>
      </c>
    </row>
    <row r="17" spans="1:4" ht="12.75">
      <c r="A17" s="37" t="s">
        <v>22</v>
      </c>
      <c r="B17" s="42">
        <v>18334.300322580995</v>
      </c>
      <c r="C17" s="43">
        <v>29.21399501949718</v>
      </c>
      <c r="D17" s="43">
        <v>14.60699750974859</v>
      </c>
    </row>
    <row r="18" spans="1:4" s="21" customFormat="1" ht="18.75" customHeight="1">
      <c r="A18" s="46" t="s">
        <v>58</v>
      </c>
      <c r="B18" s="44"/>
      <c r="C18" s="44"/>
      <c r="D18" s="45"/>
    </row>
    <row r="19" spans="1:5" s="21" customFormat="1" ht="27" customHeight="1">
      <c r="A19" s="59" t="s">
        <v>69</v>
      </c>
      <c r="B19" s="60"/>
      <c r="C19" s="60"/>
      <c r="D19" s="61"/>
      <c r="E19" s="22"/>
    </row>
    <row r="20" spans="2:4" s="21" customFormat="1" ht="11.25">
      <c r="B20" s="30"/>
      <c r="C20" s="30"/>
      <c r="D20" s="30"/>
    </row>
    <row r="21" spans="2:4" s="21" customFormat="1" ht="11.25">
      <c r="B21" s="30"/>
      <c r="C21" s="30"/>
      <c r="D21" s="30"/>
    </row>
    <row r="22" spans="1:10" s="21" customFormat="1" ht="26.25" customHeight="1">
      <c r="A22" s="57"/>
      <c r="B22" s="57"/>
      <c r="C22" s="57"/>
      <c r="D22" s="57"/>
      <c r="E22" s="23"/>
      <c r="F22" s="24"/>
      <c r="G22" s="24"/>
      <c r="H22" s="24"/>
      <c r="I22" s="24"/>
      <c r="J22" s="24"/>
    </row>
    <row r="23" spans="1:5" s="24" customFormat="1" ht="11.25">
      <c r="A23" s="57"/>
      <c r="B23" s="57"/>
      <c r="C23" s="57"/>
      <c r="D23" s="57"/>
      <c r="E23" s="23"/>
    </row>
    <row r="24" spans="1:5" s="24" customFormat="1" ht="11.25">
      <c r="A24" s="57"/>
      <c r="B24" s="57"/>
      <c r="C24" s="57"/>
      <c r="D24" s="57"/>
      <c r="E24" s="23"/>
    </row>
    <row r="25" spans="1:5" s="24" customFormat="1" ht="11.25">
      <c r="A25" s="23"/>
      <c r="B25" s="32"/>
      <c r="C25" s="33"/>
      <c r="D25" s="33"/>
      <c r="E25" s="23"/>
    </row>
    <row r="26" spans="1:5" s="24" customFormat="1" ht="11.25">
      <c r="A26" s="23"/>
      <c r="B26" s="30"/>
      <c r="C26" s="33"/>
      <c r="D26" s="33"/>
      <c r="E26" s="23"/>
    </row>
    <row r="27" spans="1:5" s="24" customFormat="1" ht="24" customHeight="1">
      <c r="A27" s="57"/>
      <c r="B27" s="57"/>
      <c r="C27" s="57"/>
      <c r="D27" s="57"/>
      <c r="E27" s="23"/>
    </row>
    <row r="28" spans="1:5" s="24" customFormat="1" ht="11.25">
      <c r="A28" s="23"/>
      <c r="B28" s="33"/>
      <c r="C28" s="33"/>
      <c r="D28" s="33"/>
      <c r="E28" s="23"/>
    </row>
    <row r="29" spans="2:4" s="21" customFormat="1" ht="11.25">
      <c r="B29" s="30"/>
      <c r="C29" s="30"/>
      <c r="D29" s="30"/>
    </row>
    <row r="30" spans="2:4" s="21" customFormat="1" ht="11.25">
      <c r="B30" s="30"/>
      <c r="C30" s="30"/>
      <c r="D30" s="30"/>
    </row>
  </sheetData>
  <sheetProtection/>
  <mergeCells count="6">
    <mergeCell ref="A22:D22"/>
    <mergeCell ref="A23:D23"/>
    <mergeCell ref="A24:D24"/>
    <mergeCell ref="A27:D27"/>
    <mergeCell ref="A1:D1"/>
    <mergeCell ref="A19:D19"/>
  </mergeCells>
  <printOptions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5.57421875" style="17" customWidth="1"/>
    <col min="2" max="2" width="18.8515625" style="25" bestFit="1" customWidth="1"/>
    <col min="3" max="3" width="15.00390625" style="25" customWidth="1"/>
    <col min="4" max="4" width="19.57421875" style="25" customWidth="1"/>
    <col min="5" max="5" width="22.00390625" style="25" customWidth="1"/>
    <col min="6" max="6" width="19.57421875" style="25" bestFit="1" customWidth="1"/>
    <col min="7" max="10" width="8.7109375" style="17" customWidth="1"/>
    <col min="11" max="11" width="11.57421875" style="17" customWidth="1"/>
    <col min="12" max="16384" width="8.7109375" style="17" customWidth="1"/>
  </cols>
  <sheetData>
    <row r="1" spans="1:11" ht="12.75">
      <c r="A1" s="62" t="s">
        <v>57</v>
      </c>
      <c r="B1" s="62"/>
      <c r="C1" s="62"/>
      <c r="D1" s="62"/>
      <c r="E1" s="62"/>
      <c r="F1" s="62"/>
      <c r="G1" s="63"/>
      <c r="H1" s="63"/>
      <c r="I1" s="63"/>
      <c r="J1" s="63"/>
      <c r="K1" s="63"/>
    </row>
    <row r="2" spans="1:6" ht="12.75">
      <c r="A2" s="18">
        <v>40928</v>
      </c>
      <c r="B2" s="19"/>
      <c r="C2" s="19"/>
      <c r="D2" s="19"/>
      <c r="E2" s="19"/>
      <c r="F2" s="19"/>
    </row>
    <row r="3" spans="1:6" ht="12.75">
      <c r="A3" s="16"/>
      <c r="B3" s="26"/>
      <c r="C3" s="26"/>
      <c r="E3" s="26"/>
      <c r="F3" s="26"/>
    </row>
    <row r="4" spans="1:7" ht="39">
      <c r="A4" s="16" t="s">
        <v>9</v>
      </c>
      <c r="B4" s="15" t="s">
        <v>61</v>
      </c>
      <c r="C4" s="15" t="s">
        <v>50</v>
      </c>
      <c r="D4" s="15" t="s">
        <v>54</v>
      </c>
      <c r="E4" s="15" t="s">
        <v>55</v>
      </c>
      <c r="F4" s="15" t="s">
        <v>56</v>
      </c>
      <c r="G4" s="15"/>
    </row>
    <row r="5" spans="2:6" s="16" customFormat="1" ht="12.75">
      <c r="B5" s="34"/>
      <c r="C5" s="19"/>
      <c r="D5" s="19" t="s">
        <v>39</v>
      </c>
      <c r="E5" s="19" t="s">
        <v>38</v>
      </c>
      <c r="F5" s="19" t="s">
        <v>38</v>
      </c>
    </row>
    <row r="6" spans="1:6" ht="12">
      <c r="A6" s="17" t="s">
        <v>10</v>
      </c>
      <c r="B6" s="26">
        <v>199440</v>
      </c>
      <c r="C6" s="27">
        <f>B6/(0.11*2273958)</f>
        <v>0.7973282308164482</v>
      </c>
      <c r="D6" s="26">
        <f aca="true" t="shared" si="0" ref="D6:D18">(((2+1.15)*365)*$C6)</f>
        <v>916.7281333812114</v>
      </c>
      <c r="E6" s="27">
        <f aca="true" t="shared" si="1" ref="E6:E18">(D6*0.58)/(7*52)</f>
        <v>1.4607206520909413</v>
      </c>
      <c r="F6" s="27">
        <f aca="true" t="shared" si="2" ref="F6:F18">E6*0.5</f>
        <v>0.7303603260454706</v>
      </c>
    </row>
    <row r="7" spans="1:6" ht="12">
      <c r="A7" s="17" t="s">
        <v>11</v>
      </c>
      <c r="B7" s="26">
        <v>54825</v>
      </c>
      <c r="C7" s="27">
        <f aca="true" t="shared" si="3" ref="C7:C18">B7/(0.11*2273958)</f>
        <v>0.2191813089375841</v>
      </c>
      <c r="D7" s="26">
        <f t="shared" si="0"/>
        <v>252.00370995098734</v>
      </c>
      <c r="E7" s="27">
        <f t="shared" si="1"/>
        <v>0.40154437299882595</v>
      </c>
      <c r="F7" s="27">
        <f t="shared" si="2"/>
        <v>0.20077218649941297</v>
      </c>
    </row>
    <row r="8" spans="1:6" ht="12">
      <c r="A8" s="17" t="s">
        <v>12</v>
      </c>
      <c r="B8" s="26">
        <v>33302</v>
      </c>
      <c r="C8" s="27">
        <f t="shared" si="3"/>
        <v>0.13313590424513316</v>
      </c>
      <c r="D8" s="26">
        <f t="shared" si="0"/>
        <v>153.07300590584185</v>
      </c>
      <c r="E8" s="27">
        <f t="shared" si="1"/>
        <v>0.2439075368829348</v>
      </c>
      <c r="F8" s="27">
        <f t="shared" si="2"/>
        <v>0.1219537684414674</v>
      </c>
    </row>
    <row r="9" spans="1:6" ht="12">
      <c r="A9" s="17" t="s">
        <v>13</v>
      </c>
      <c r="B9" s="26">
        <v>77574</v>
      </c>
      <c r="C9" s="27">
        <f t="shared" si="3"/>
        <v>0.3101280594532449</v>
      </c>
      <c r="D9" s="26">
        <f t="shared" si="0"/>
        <v>356.5697363563683</v>
      </c>
      <c r="E9" s="27">
        <f t="shared" si="1"/>
        <v>0.568160568919488</v>
      </c>
      <c r="F9" s="27">
        <f t="shared" si="2"/>
        <v>0.284080284459744</v>
      </c>
    </row>
    <row r="10" spans="1:6" ht="12">
      <c r="A10" s="17" t="s">
        <v>14</v>
      </c>
      <c r="B10" s="26">
        <v>208226</v>
      </c>
      <c r="C10" s="27">
        <f t="shared" si="3"/>
        <v>0.8324532099377545</v>
      </c>
      <c r="D10" s="26">
        <f t="shared" si="0"/>
        <v>957.1130781259333</v>
      </c>
      <c r="E10" s="27">
        <f t="shared" si="1"/>
        <v>1.525070289321542</v>
      </c>
      <c r="F10" s="27">
        <f t="shared" si="2"/>
        <v>0.762535144660771</v>
      </c>
    </row>
    <row r="11" spans="1:6" ht="12">
      <c r="A11" s="17" t="s">
        <v>15</v>
      </c>
      <c r="B11" s="26">
        <v>430284</v>
      </c>
      <c r="C11" s="27">
        <f t="shared" si="3"/>
        <v>1.720204474872767</v>
      </c>
      <c r="D11" s="26">
        <f t="shared" si="0"/>
        <v>1977.8050949849637</v>
      </c>
      <c r="E11" s="27">
        <f t="shared" si="1"/>
        <v>3.1514476788221946</v>
      </c>
      <c r="F11" s="27">
        <f t="shared" si="2"/>
        <v>1.5757238394110973</v>
      </c>
    </row>
    <row r="12" spans="1:6" ht="12">
      <c r="A12" s="17" t="s">
        <v>16</v>
      </c>
      <c r="B12" s="26">
        <v>60386</v>
      </c>
      <c r="C12" s="27">
        <f t="shared" si="3"/>
        <v>0.24141326988609127</v>
      </c>
      <c r="D12" s="26">
        <f t="shared" si="0"/>
        <v>277.56490705153345</v>
      </c>
      <c r="E12" s="27">
        <f t="shared" si="1"/>
        <v>0.4422737529942016</v>
      </c>
      <c r="F12" s="27">
        <f t="shared" si="2"/>
        <v>0.2211368764971008</v>
      </c>
    </row>
    <row r="13" spans="1:6" ht="12">
      <c r="A13" s="17" t="s">
        <v>17</v>
      </c>
      <c r="B13" s="26">
        <v>653459</v>
      </c>
      <c r="C13" s="27">
        <f t="shared" si="3"/>
        <v>2.612421321605924</v>
      </c>
      <c r="D13" s="26">
        <f t="shared" si="0"/>
        <v>3003.631414516411</v>
      </c>
      <c r="E13" s="27">
        <f t="shared" si="1"/>
        <v>4.786006100053622</v>
      </c>
      <c r="F13" s="27">
        <f t="shared" si="2"/>
        <v>2.393003050026811</v>
      </c>
    </row>
    <row r="14" spans="1:6" ht="12">
      <c r="A14" s="17" t="s">
        <v>18</v>
      </c>
      <c r="B14" s="26">
        <v>1198023</v>
      </c>
      <c r="C14" s="27">
        <f t="shared" si="3"/>
        <v>4.789498390831397</v>
      </c>
      <c r="D14" s="26">
        <f t="shared" si="0"/>
        <v>5506.725774858398</v>
      </c>
      <c r="E14" s="27">
        <f t="shared" si="1"/>
        <v>8.774453157741402</v>
      </c>
      <c r="F14" s="27">
        <f t="shared" si="2"/>
        <v>4.387226578870701</v>
      </c>
    </row>
    <row r="15" spans="1:6" ht="12">
      <c r="A15" s="17" t="s">
        <v>19</v>
      </c>
      <c r="B15" s="26">
        <v>859939</v>
      </c>
      <c r="C15" s="27">
        <f t="shared" si="3"/>
        <v>3.4378943114724514</v>
      </c>
      <c r="D15" s="26">
        <f t="shared" si="0"/>
        <v>3952.718984615451</v>
      </c>
      <c r="E15" s="27">
        <f t="shared" si="1"/>
        <v>6.298288491969674</v>
      </c>
      <c r="F15" s="27">
        <f t="shared" si="2"/>
        <v>3.149144245984837</v>
      </c>
    </row>
    <row r="16" spans="1:6" ht="12">
      <c r="A16" s="17" t="s">
        <v>20</v>
      </c>
      <c r="B16" s="26">
        <v>94122</v>
      </c>
      <c r="C16" s="27">
        <f t="shared" si="3"/>
        <v>0.37628423456130033</v>
      </c>
      <c r="D16" s="26">
        <f t="shared" si="0"/>
        <v>432.63279868685504</v>
      </c>
      <c r="E16" s="27">
        <f t="shared" si="1"/>
        <v>0.6893599539515821</v>
      </c>
      <c r="F16" s="27">
        <f t="shared" si="2"/>
        <v>0.34467997697579106</v>
      </c>
    </row>
    <row r="17" spans="1:6" ht="12">
      <c r="A17" s="17" t="s">
        <v>21</v>
      </c>
      <c r="B17" s="26">
        <v>8443</v>
      </c>
      <c r="C17" s="27">
        <f t="shared" si="3"/>
        <v>0.03375372168463334</v>
      </c>
      <c r="D17" s="26">
        <f t="shared" si="0"/>
        <v>38.808341506907176</v>
      </c>
      <c r="E17" s="27">
        <f t="shared" si="1"/>
        <v>0.06183746723628066</v>
      </c>
      <c r="F17" s="27">
        <f t="shared" si="2"/>
        <v>0.03091873361814033</v>
      </c>
    </row>
    <row r="18" spans="1:6" ht="12">
      <c r="A18" s="17" t="s">
        <v>53</v>
      </c>
      <c r="B18" s="26">
        <f>375436*'Population Data'!B31</f>
        <v>110719.92517757727</v>
      </c>
      <c r="C18" s="27">
        <f t="shared" si="3"/>
        <v>0.4426400022962656</v>
      </c>
      <c r="D18" s="26">
        <f t="shared" si="0"/>
        <v>508.92534264013136</v>
      </c>
      <c r="E18" s="27">
        <f t="shared" si="1"/>
        <v>0.810924996514495</v>
      </c>
      <c r="F18" s="27">
        <f t="shared" si="2"/>
        <v>0.4054624982572475</v>
      </c>
    </row>
    <row r="19" spans="1:6" ht="12.75">
      <c r="A19" s="16" t="s">
        <v>22</v>
      </c>
      <c r="B19" s="28">
        <f>SUM(B6:B18)</f>
        <v>3988742.9251775774</v>
      </c>
      <c r="C19" s="29"/>
      <c r="D19" s="28">
        <f>SUM(D6:D18)</f>
        <v>18334.300322580995</v>
      </c>
      <c r="E19" s="29">
        <f>SUM(E6:E18)</f>
        <v>29.21399501949718</v>
      </c>
      <c r="F19" s="29">
        <f>SUM(F6:F18)</f>
        <v>14.60699750974859</v>
      </c>
    </row>
    <row r="20" spans="1:6" ht="12.75">
      <c r="A20" s="16"/>
      <c r="B20" s="28"/>
      <c r="C20" s="29"/>
      <c r="D20" s="29"/>
      <c r="E20" s="29"/>
      <c r="F20" s="27"/>
    </row>
    <row r="21" spans="1:6" s="21" customFormat="1" ht="11.25">
      <c r="A21" s="20" t="s">
        <v>58</v>
      </c>
      <c r="B21" s="35"/>
      <c r="C21" s="30"/>
      <c r="D21" s="30"/>
      <c r="E21" s="30"/>
      <c r="F21" s="31"/>
    </row>
    <row r="22" spans="1:7" s="21" customFormat="1" ht="11.25">
      <c r="A22" s="21" t="s">
        <v>51</v>
      </c>
      <c r="B22" s="35"/>
      <c r="C22" s="30"/>
      <c r="D22" s="30"/>
      <c r="E22" s="30"/>
      <c r="F22" s="30"/>
      <c r="G22" s="22"/>
    </row>
    <row r="23" spans="1:6" s="21" customFormat="1" ht="11.25">
      <c r="A23" s="21" t="s">
        <v>62</v>
      </c>
      <c r="B23" s="30"/>
      <c r="C23" s="30"/>
      <c r="D23" s="30"/>
      <c r="E23" s="30"/>
      <c r="F23" s="30"/>
    </row>
    <row r="24" spans="1:6" s="21" customFormat="1" ht="11.25">
      <c r="A24" s="21" t="s">
        <v>63</v>
      </c>
      <c r="B24" s="30"/>
      <c r="C24" s="30"/>
      <c r="D24" s="30"/>
      <c r="E24" s="30"/>
      <c r="F24" s="30"/>
    </row>
    <row r="25" spans="1:12" s="21" customFormat="1" ht="26.25" customHeight="1">
      <c r="A25" s="57" t="s">
        <v>52</v>
      </c>
      <c r="B25" s="57"/>
      <c r="C25" s="57"/>
      <c r="D25" s="57"/>
      <c r="E25" s="57"/>
      <c r="F25" s="57"/>
      <c r="G25" s="23"/>
      <c r="H25" s="24"/>
      <c r="I25" s="24"/>
      <c r="J25" s="24"/>
      <c r="K25" s="24"/>
      <c r="L25" s="24"/>
    </row>
    <row r="26" spans="1:7" s="24" customFormat="1" ht="11.25">
      <c r="A26" s="57" t="s">
        <v>59</v>
      </c>
      <c r="B26" s="57"/>
      <c r="C26" s="57"/>
      <c r="D26" s="57"/>
      <c r="E26" s="57"/>
      <c r="F26" s="57"/>
      <c r="G26" s="23"/>
    </row>
    <row r="27" spans="1:7" s="24" customFormat="1" ht="11.25">
      <c r="A27" s="57" t="s">
        <v>60</v>
      </c>
      <c r="B27" s="57"/>
      <c r="C27" s="57"/>
      <c r="D27" s="57"/>
      <c r="E27" s="57"/>
      <c r="F27" s="57"/>
      <c r="G27" s="23"/>
    </row>
    <row r="28" spans="1:7" s="24" customFormat="1" ht="11.25">
      <c r="A28" s="23"/>
      <c r="B28" s="33"/>
      <c r="C28" s="33" t="s">
        <v>41</v>
      </c>
      <c r="D28" s="32" t="s">
        <v>43</v>
      </c>
      <c r="E28" s="33"/>
      <c r="F28" s="33"/>
      <c r="G28" s="23"/>
    </row>
    <row r="29" spans="1:7" s="24" customFormat="1" ht="11.25">
      <c r="A29" s="23"/>
      <c r="B29" s="33"/>
      <c r="C29" s="33" t="s">
        <v>40</v>
      </c>
      <c r="D29" s="30" t="s">
        <v>45</v>
      </c>
      <c r="E29" s="33"/>
      <c r="F29" s="33"/>
      <c r="G29" s="23"/>
    </row>
    <row r="30" spans="1:7" s="24" customFormat="1" ht="24" customHeight="1">
      <c r="A30" s="57" t="s">
        <v>64</v>
      </c>
      <c r="B30" s="57"/>
      <c r="C30" s="57"/>
      <c r="D30" s="57"/>
      <c r="E30" s="57"/>
      <c r="F30" s="57"/>
      <c r="G30" s="23"/>
    </row>
    <row r="31" spans="1:7" s="24" customFormat="1" ht="11.25">
      <c r="A31" s="23"/>
      <c r="B31" s="33"/>
      <c r="C31" s="30" t="s">
        <v>42</v>
      </c>
      <c r="D31" s="33"/>
      <c r="E31" s="33"/>
      <c r="F31" s="33"/>
      <c r="G31" s="23"/>
    </row>
    <row r="32" spans="2:6" s="21" customFormat="1" ht="11.25">
      <c r="B32" s="30"/>
      <c r="C32" s="30"/>
      <c r="D32" s="30"/>
      <c r="E32" s="30"/>
      <c r="F32" s="30"/>
    </row>
    <row r="33" spans="2:6" s="21" customFormat="1" ht="11.25">
      <c r="B33" s="30"/>
      <c r="C33" s="30"/>
      <c r="D33" s="30"/>
      <c r="E33" s="30"/>
      <c r="F33" s="30"/>
    </row>
  </sheetData>
  <sheetProtection/>
  <mergeCells count="5">
    <mergeCell ref="A1:K1"/>
    <mergeCell ref="A26:F26"/>
    <mergeCell ref="A27:F27"/>
    <mergeCell ref="A30:F30"/>
    <mergeCell ref="A25:F25"/>
  </mergeCells>
  <printOptions/>
  <pageMargins left="0.75" right="0.75" top="0.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25.57421875" style="17" customWidth="1"/>
    <col min="2" max="2" width="19.421875" style="17" customWidth="1"/>
    <col min="3" max="3" width="17.57421875" style="17" customWidth="1"/>
    <col min="4" max="4" width="19.57421875" style="17" customWidth="1"/>
    <col min="5" max="5" width="22.00390625" style="17" customWidth="1"/>
    <col min="6" max="6" width="21.57421875" style="17" bestFit="1" customWidth="1"/>
    <col min="7" max="10" width="8.7109375" style="17" customWidth="1"/>
    <col min="11" max="11" width="11.57421875" style="17" customWidth="1"/>
    <col min="12" max="16384" width="8.7109375" style="17" customWidth="1"/>
  </cols>
  <sheetData>
    <row r="1" spans="1:11" ht="12.75">
      <c r="A1" s="62" t="s">
        <v>57</v>
      </c>
      <c r="B1" s="62"/>
      <c r="C1" s="62"/>
      <c r="D1" s="62"/>
      <c r="E1" s="62"/>
      <c r="F1" s="62"/>
      <c r="G1" s="63"/>
      <c r="H1" s="63"/>
      <c r="I1" s="63"/>
      <c r="J1" s="63"/>
      <c r="K1" s="63"/>
    </row>
    <row r="2" spans="1:6" ht="12.75">
      <c r="A2" s="18">
        <v>40779</v>
      </c>
      <c r="B2" s="16"/>
      <c r="C2" s="16"/>
      <c r="D2" s="16"/>
      <c r="E2" s="16"/>
      <c r="F2" s="16"/>
    </row>
    <row r="4" spans="1:7" ht="39">
      <c r="A4" s="16" t="s">
        <v>9</v>
      </c>
      <c r="B4" s="15" t="s">
        <v>70</v>
      </c>
      <c r="C4" s="15" t="s">
        <v>71</v>
      </c>
      <c r="D4" s="47" t="s">
        <v>72</v>
      </c>
      <c r="E4" s="47" t="s">
        <v>55</v>
      </c>
      <c r="F4" s="47" t="s">
        <v>73</v>
      </c>
      <c r="G4" s="15"/>
    </row>
    <row r="5" spans="2:6" s="16" customFormat="1" ht="12.75">
      <c r="B5" s="48"/>
      <c r="D5" s="19" t="s">
        <v>39</v>
      </c>
      <c r="E5" s="19" t="s">
        <v>38</v>
      </c>
      <c r="F5" s="19" t="s">
        <v>38</v>
      </c>
    </row>
    <row r="6" spans="1:6" ht="12">
      <c r="A6" s="17" t="s">
        <v>10</v>
      </c>
      <c r="B6" s="49">
        <v>3574097</v>
      </c>
      <c r="C6" s="50">
        <f aca="true" t="shared" si="0" ref="C6:C18">B6/$B$32</f>
        <v>0.8768530808012659</v>
      </c>
      <c r="D6" s="49">
        <f>(((2+1.15)*365)*$C6)</f>
        <v>1008.1618296512555</v>
      </c>
      <c r="E6" s="50">
        <f aca="true" t="shared" si="1" ref="E6:E18">(D6*0.58)/(7*52)</f>
        <v>1.6064117065871653</v>
      </c>
      <c r="F6" s="50">
        <f aca="true" t="shared" si="2" ref="F6:F18">E6*0.5</f>
        <v>0.8032058532935826</v>
      </c>
    </row>
    <row r="7" spans="1:6" ht="12">
      <c r="A7" s="17" t="s">
        <v>11</v>
      </c>
      <c r="B7" s="49">
        <v>897934</v>
      </c>
      <c r="C7" s="50">
        <f t="shared" si="0"/>
        <v>0.22029513867592398</v>
      </c>
      <c r="D7" s="49">
        <f aca="true" t="shared" si="3" ref="D7:D18">(((2+1.15)*365)*$C7)</f>
        <v>253.2843356926436</v>
      </c>
      <c r="E7" s="50">
        <f t="shared" si="1"/>
        <v>0.40358493049926725</v>
      </c>
      <c r="F7" s="50">
        <f t="shared" si="2"/>
        <v>0.20179246524963362</v>
      </c>
    </row>
    <row r="8" spans="1:6" ht="12">
      <c r="A8" s="17" t="s">
        <v>12</v>
      </c>
      <c r="B8" s="49">
        <v>601723</v>
      </c>
      <c r="C8" s="50">
        <f t="shared" si="0"/>
        <v>0.14762404779136665</v>
      </c>
      <c r="D8" s="49">
        <f t="shared" si="3"/>
        <v>169.7307489481238</v>
      </c>
      <c r="E8" s="50">
        <f t="shared" si="1"/>
        <v>0.2704500944777796</v>
      </c>
      <c r="F8" s="50">
        <f t="shared" si="2"/>
        <v>0.1352250472388898</v>
      </c>
    </row>
    <row r="9" spans="1:6" ht="12">
      <c r="A9" s="17" t="s">
        <v>13</v>
      </c>
      <c r="B9" s="49">
        <v>1328361</v>
      </c>
      <c r="C9" s="50">
        <f t="shared" si="0"/>
        <v>0.3258941867739601</v>
      </c>
      <c r="D9" s="49">
        <f t="shared" si="3"/>
        <v>374.6968412433606</v>
      </c>
      <c r="E9" s="50">
        <f t="shared" si="1"/>
        <v>0.5970444173657943</v>
      </c>
      <c r="F9" s="50">
        <f t="shared" si="2"/>
        <v>0.29852220868289714</v>
      </c>
    </row>
    <row r="10" spans="1:6" ht="12">
      <c r="A10" s="17" t="s">
        <v>14</v>
      </c>
      <c r="B10" s="49">
        <v>5773552</v>
      </c>
      <c r="C10" s="50">
        <f t="shared" si="0"/>
        <v>1.4164575998822388</v>
      </c>
      <c r="D10" s="49">
        <f t="shared" si="3"/>
        <v>1628.5721254646041</v>
      </c>
      <c r="E10" s="50">
        <f t="shared" si="1"/>
        <v>2.59497756255349</v>
      </c>
      <c r="F10" s="50">
        <f t="shared" si="2"/>
        <v>1.297488781276745</v>
      </c>
    </row>
    <row r="11" spans="1:6" ht="12">
      <c r="A11" s="17" t="s">
        <v>15</v>
      </c>
      <c r="B11" s="49">
        <v>6547629</v>
      </c>
      <c r="C11" s="50">
        <f t="shared" si="0"/>
        <v>1.6063662123869924</v>
      </c>
      <c r="D11" s="49">
        <f t="shared" si="3"/>
        <v>1846.9195526919445</v>
      </c>
      <c r="E11" s="50">
        <f t="shared" si="1"/>
        <v>2.9428937927509007</v>
      </c>
      <c r="F11" s="50">
        <f t="shared" si="2"/>
        <v>1.4714468963754503</v>
      </c>
    </row>
    <row r="12" spans="1:6" ht="12">
      <c r="A12" s="17" t="s">
        <v>16</v>
      </c>
      <c r="B12" s="49">
        <v>1316470</v>
      </c>
      <c r="C12" s="50">
        <f t="shared" si="0"/>
        <v>0.3229769016572417</v>
      </c>
      <c r="D12" s="49">
        <f t="shared" si="3"/>
        <v>371.3426926804136</v>
      </c>
      <c r="E12" s="50">
        <f t="shared" si="1"/>
        <v>0.5916998949303294</v>
      </c>
      <c r="F12" s="50">
        <f t="shared" si="2"/>
        <v>0.2958499474651647</v>
      </c>
    </row>
    <row r="13" spans="1:6" ht="12">
      <c r="A13" s="17" t="s">
        <v>17</v>
      </c>
      <c r="B13" s="49">
        <v>8791894</v>
      </c>
      <c r="C13" s="50">
        <f t="shared" si="0"/>
        <v>2.156964217808908</v>
      </c>
      <c r="D13" s="49">
        <f t="shared" si="3"/>
        <v>2479.969609425792</v>
      </c>
      <c r="E13" s="50">
        <f>(D13*0.58)/(7*52)</f>
        <v>3.951599927107031</v>
      </c>
      <c r="F13" s="50">
        <f t="shared" si="2"/>
        <v>1.9757999635535155</v>
      </c>
    </row>
    <row r="14" spans="1:6" ht="12">
      <c r="A14" s="17" t="s">
        <v>18</v>
      </c>
      <c r="B14" s="49">
        <v>19378102</v>
      </c>
      <c r="C14" s="50">
        <f t="shared" si="0"/>
        <v>4.754137461512984</v>
      </c>
      <c r="D14" s="49">
        <f t="shared" si="3"/>
        <v>5466.069546374553</v>
      </c>
      <c r="E14" s="50">
        <f t="shared" si="1"/>
        <v>8.7096712552122</v>
      </c>
      <c r="F14" s="50">
        <f t="shared" si="2"/>
        <v>4.3548356276061</v>
      </c>
    </row>
    <row r="15" spans="1:6" ht="12">
      <c r="A15" s="17" t="s">
        <v>19</v>
      </c>
      <c r="B15" s="49">
        <v>12702379</v>
      </c>
      <c r="C15" s="50">
        <f t="shared" si="0"/>
        <v>3.1163452361968083</v>
      </c>
      <c r="D15" s="49">
        <f t="shared" si="3"/>
        <v>3583.0179353172803</v>
      </c>
      <c r="E15" s="50">
        <f t="shared" si="1"/>
        <v>5.709204402428633</v>
      </c>
      <c r="F15" s="50">
        <f t="shared" si="2"/>
        <v>2.8546022012143166</v>
      </c>
    </row>
    <row r="16" spans="1:6" ht="12">
      <c r="A16" s="17" t="s">
        <v>20</v>
      </c>
      <c r="B16" s="49">
        <v>1052567</v>
      </c>
      <c r="C16" s="50">
        <f t="shared" si="0"/>
        <v>0.25823211197114854</v>
      </c>
      <c r="D16" s="49">
        <f t="shared" si="3"/>
        <v>296.90237073882804</v>
      </c>
      <c r="E16" s="50">
        <f t="shared" si="1"/>
        <v>0.47308619513329736</v>
      </c>
      <c r="F16" s="50">
        <f t="shared" si="2"/>
        <v>0.23654309756664868</v>
      </c>
    </row>
    <row r="17" spans="1:6" ht="12">
      <c r="A17" s="17" t="s">
        <v>21</v>
      </c>
      <c r="B17" s="49">
        <v>625741</v>
      </c>
      <c r="C17" s="50">
        <f t="shared" si="0"/>
        <v>0.15351651721642276</v>
      </c>
      <c r="D17" s="49">
        <f t="shared" si="3"/>
        <v>176.50561566958206</v>
      </c>
      <c r="E17" s="50">
        <f t="shared" si="1"/>
        <v>0.28124521178120215</v>
      </c>
      <c r="F17" s="50">
        <f t="shared" si="2"/>
        <v>0.14062260589060108</v>
      </c>
    </row>
    <row r="18" spans="1:6" ht="12">
      <c r="A18" s="17" t="s">
        <v>53</v>
      </c>
      <c r="B18" s="49">
        <v>2359584</v>
      </c>
      <c r="C18" s="50">
        <f t="shared" si="0"/>
        <v>0.5788898566013665</v>
      </c>
      <c r="D18" s="49">
        <f t="shared" si="3"/>
        <v>665.5786126274211</v>
      </c>
      <c r="E18" s="50">
        <f t="shared" si="1"/>
        <v>1.0605373497909456</v>
      </c>
      <c r="F18" s="50">
        <f t="shared" si="2"/>
        <v>0.5302686748954728</v>
      </c>
    </row>
    <row r="19" spans="1:6" ht="12.75">
      <c r="A19" s="16" t="s">
        <v>22</v>
      </c>
      <c r="B19" s="51">
        <f>SUM(B6:B18)</f>
        <v>64950033</v>
      </c>
      <c r="C19" s="52"/>
      <c r="D19" s="51">
        <f>SUM(D6:D18)</f>
        <v>18320.751816525804</v>
      </c>
      <c r="E19" s="52">
        <f>SUM(E6:E18)</f>
        <v>29.192406740618033</v>
      </c>
      <c r="F19" s="52">
        <f>SUM(F6:F18)</f>
        <v>14.596203370309016</v>
      </c>
    </row>
    <row r="20" spans="1:6" ht="12.75">
      <c r="A20" s="16"/>
      <c r="B20" s="51"/>
      <c r="C20" s="52"/>
      <c r="D20" s="52"/>
      <c r="E20" s="52"/>
      <c r="F20" s="52"/>
    </row>
    <row r="21" ht="12.75">
      <c r="A21" s="16" t="s">
        <v>36</v>
      </c>
    </row>
    <row r="22" spans="2:3" ht="12.75">
      <c r="B22" s="19">
        <v>2010</v>
      </c>
      <c r="C22" s="19"/>
    </row>
    <row r="23" spans="1:3" ht="25.5">
      <c r="A23" s="16" t="s">
        <v>0</v>
      </c>
      <c r="B23" s="15" t="s">
        <v>74</v>
      </c>
      <c r="C23" s="15"/>
    </row>
    <row r="24" spans="1:3" ht="12">
      <c r="A24" s="17" t="s">
        <v>1</v>
      </c>
      <c r="B24" s="49">
        <v>983478</v>
      </c>
      <c r="C24" s="49"/>
    </row>
    <row r="25" spans="1:6" ht="12">
      <c r="A25" s="17" t="s">
        <v>75</v>
      </c>
      <c r="B25" s="49">
        <v>723970</v>
      </c>
      <c r="C25" s="49"/>
      <c r="D25" s="49"/>
      <c r="F25" s="49"/>
    </row>
    <row r="26" spans="1:3" ht="12">
      <c r="A26" s="17" t="s">
        <v>2</v>
      </c>
      <c r="B26" s="49">
        <v>164535</v>
      </c>
      <c r="C26" s="49"/>
    </row>
    <row r="27" spans="1:3" ht="12">
      <c r="A27" s="17" t="s">
        <v>3</v>
      </c>
      <c r="B27" s="49">
        <v>162114</v>
      </c>
      <c r="C27" s="49"/>
    </row>
    <row r="28" spans="1:3" ht="12">
      <c r="A28" s="17" t="s">
        <v>4</v>
      </c>
      <c r="B28" s="49">
        <v>273935</v>
      </c>
      <c r="C28" s="49"/>
    </row>
    <row r="29" spans="1:3" ht="12">
      <c r="A29" s="17" t="s">
        <v>5</v>
      </c>
      <c r="B29" s="49">
        <v>741417</v>
      </c>
      <c r="C29" s="49"/>
    </row>
    <row r="30" spans="1:3" ht="12">
      <c r="A30" s="17" t="s">
        <v>6</v>
      </c>
      <c r="B30" s="49">
        <v>559708</v>
      </c>
      <c r="C30" s="49"/>
    </row>
    <row r="31" spans="1:5" ht="12">
      <c r="A31" s="17" t="s">
        <v>7</v>
      </c>
      <c r="B31" s="49">
        <v>466893</v>
      </c>
      <c r="C31" s="49"/>
      <c r="E31" s="53"/>
    </row>
    <row r="32" spans="1:4" ht="12.75">
      <c r="A32" s="16" t="s">
        <v>8</v>
      </c>
      <c r="B32" s="49">
        <f>SUM(B24:B31)</f>
        <v>4076050</v>
      </c>
      <c r="C32" s="49"/>
      <c r="D32" s="49"/>
    </row>
    <row r="33" spans="2:3" ht="12">
      <c r="B33" s="49"/>
      <c r="C33" s="49"/>
    </row>
    <row r="34" spans="2:3" ht="12">
      <c r="B34" s="49"/>
      <c r="C34" s="49"/>
    </row>
    <row r="35" spans="1:4" ht="12.75">
      <c r="A35" s="16" t="s">
        <v>76</v>
      </c>
      <c r="B35" s="49">
        <v>4076050</v>
      </c>
      <c r="C35" s="49"/>
      <c r="D35" s="49"/>
    </row>
    <row r="36" spans="1:6" ht="12.75">
      <c r="A36" s="16" t="s">
        <v>77</v>
      </c>
      <c r="B36" s="49">
        <v>4223808</v>
      </c>
      <c r="C36" s="49"/>
      <c r="F36" s="49"/>
    </row>
    <row r="37" spans="1:6" ht="12.75">
      <c r="A37" s="16" t="s">
        <v>78</v>
      </c>
      <c r="B37" s="49">
        <v>147758</v>
      </c>
      <c r="C37" s="49" t="s">
        <v>79</v>
      </c>
      <c r="E37" s="49"/>
      <c r="F37" s="49"/>
    </row>
    <row r="38" spans="1:6" ht="12.75">
      <c r="A38" s="16" t="s">
        <v>80</v>
      </c>
      <c r="B38" s="49">
        <v>723970</v>
      </c>
      <c r="C38" s="49" t="s">
        <v>81</v>
      </c>
      <c r="E38" s="49"/>
      <c r="F38" s="49"/>
    </row>
    <row r="39" spans="1:6" ht="12.75">
      <c r="A39" s="16"/>
      <c r="B39" s="51"/>
      <c r="C39" s="52"/>
      <c r="D39" s="52"/>
      <c r="E39" s="52"/>
      <c r="F39" s="50"/>
    </row>
    <row r="40" spans="1:6" ht="12.75">
      <c r="A40" s="16" t="s">
        <v>82</v>
      </c>
      <c r="B40" s="49"/>
      <c r="F40" s="50"/>
    </row>
    <row r="41" spans="1:7" s="21" customFormat="1" ht="11.25">
      <c r="A41" s="21" t="s">
        <v>51</v>
      </c>
      <c r="B41" s="54"/>
      <c r="G41" s="22"/>
    </row>
    <row r="42" s="21" customFormat="1" ht="11.25">
      <c r="A42" s="21" t="s">
        <v>83</v>
      </c>
    </row>
    <row r="43" s="21" customFormat="1" ht="11.25">
      <c r="A43" s="21" t="s">
        <v>84</v>
      </c>
    </row>
    <row r="44" spans="1:12" s="21" customFormat="1" ht="26.25" customHeight="1">
      <c r="A44" s="57" t="s">
        <v>52</v>
      </c>
      <c r="B44" s="57"/>
      <c r="C44" s="57"/>
      <c r="D44" s="57"/>
      <c r="E44" s="57"/>
      <c r="F44" s="57"/>
      <c r="G44" s="23"/>
      <c r="H44" s="24"/>
      <c r="I44" s="24"/>
      <c r="J44" s="24"/>
      <c r="K44" s="24"/>
      <c r="L44" s="24"/>
    </row>
    <row r="45" spans="1:7" s="24" customFormat="1" ht="11.25">
      <c r="A45" s="57" t="s">
        <v>59</v>
      </c>
      <c r="B45" s="57"/>
      <c r="C45" s="57"/>
      <c r="D45" s="57"/>
      <c r="E45" s="57"/>
      <c r="F45" s="57"/>
      <c r="G45" s="23"/>
    </row>
    <row r="46" spans="1:7" s="24" customFormat="1" ht="11.25">
      <c r="A46" s="57" t="s">
        <v>60</v>
      </c>
      <c r="B46" s="57"/>
      <c r="C46" s="57"/>
      <c r="D46" s="57"/>
      <c r="E46" s="57"/>
      <c r="F46" s="57"/>
      <c r="G46" s="23"/>
    </row>
    <row r="47" spans="1:7" s="24" customFormat="1" ht="11.25">
      <c r="A47" s="23"/>
      <c r="B47" s="23"/>
      <c r="C47" s="23" t="s">
        <v>41</v>
      </c>
      <c r="D47" s="55" t="s">
        <v>43</v>
      </c>
      <c r="E47" s="23"/>
      <c r="F47" s="23"/>
      <c r="G47" s="23"/>
    </row>
    <row r="48" spans="1:7" s="24" customFormat="1" ht="11.25">
      <c r="A48" s="23"/>
      <c r="B48" s="23"/>
      <c r="C48" s="23" t="s">
        <v>40</v>
      </c>
      <c r="D48" s="56" t="s">
        <v>45</v>
      </c>
      <c r="E48" s="23"/>
      <c r="F48" s="23"/>
      <c r="G48" s="23"/>
    </row>
    <row r="49" spans="1:7" s="24" customFormat="1" ht="24" customHeight="1">
      <c r="A49" s="57" t="s">
        <v>85</v>
      </c>
      <c r="B49" s="57"/>
      <c r="C49" s="57"/>
      <c r="D49" s="57"/>
      <c r="E49" s="57"/>
      <c r="F49" s="57"/>
      <c r="G49" s="23"/>
    </row>
    <row r="50" spans="1:7" s="24" customFormat="1" ht="11.25">
      <c r="A50" s="23"/>
      <c r="B50" s="23"/>
      <c r="C50" s="56" t="s">
        <v>42</v>
      </c>
      <c r="D50" s="23"/>
      <c r="E50" s="23"/>
      <c r="F50" s="23"/>
      <c r="G50" s="23"/>
    </row>
    <row r="51" ht="12">
      <c r="A51" s="21"/>
    </row>
  </sheetData>
  <sheetProtection/>
  <mergeCells count="5">
    <mergeCell ref="A1:K1"/>
    <mergeCell ref="A44:F44"/>
    <mergeCell ref="A45:F45"/>
    <mergeCell ref="A46:F46"/>
    <mergeCell ref="A49:F49"/>
  </mergeCells>
  <printOptions/>
  <pageMargins left="0.75" right="0.75" top="0.5" bottom="0.25" header="0.5" footer="0.5"/>
  <pageSetup horizontalDpi="600" verticalDpi="600" orientation="landscape" scale="9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421875" style="0" customWidth="1"/>
    <col min="4" max="4" width="11.140625" style="0" customWidth="1"/>
  </cols>
  <sheetData>
    <row r="2" spans="1:3" ht="12.75">
      <c r="A2" s="1" t="s">
        <v>36</v>
      </c>
      <c r="C2" s="4"/>
    </row>
    <row r="3" spans="1:3" ht="12.75">
      <c r="A3" s="1" t="s">
        <v>0</v>
      </c>
      <c r="B3" s="12">
        <v>2010</v>
      </c>
      <c r="C3" s="5"/>
    </row>
    <row r="4" spans="1:3" ht="12">
      <c r="A4" t="s">
        <v>1</v>
      </c>
      <c r="B4" s="13">
        <v>983478</v>
      </c>
      <c r="C4" s="7"/>
    </row>
    <row r="5" spans="1:6" ht="14.25">
      <c r="A5" t="s">
        <v>37</v>
      </c>
      <c r="B5" s="13">
        <v>723970</v>
      </c>
      <c r="C5" s="7"/>
      <c r="D5" s="2"/>
      <c r="F5" s="2"/>
    </row>
    <row r="6" spans="1:3" ht="12">
      <c r="A6" t="s">
        <v>2</v>
      </c>
      <c r="B6" s="13">
        <v>164535</v>
      </c>
      <c r="C6" s="7"/>
    </row>
    <row r="7" spans="1:3" ht="12">
      <c r="A7" t="s">
        <v>3</v>
      </c>
      <c r="B7" s="13">
        <v>162114</v>
      </c>
      <c r="C7" s="7"/>
    </row>
    <row r="8" spans="1:3" ht="12">
      <c r="A8" t="s">
        <v>4</v>
      </c>
      <c r="B8" s="13">
        <v>273935</v>
      </c>
      <c r="C8" s="7"/>
    </row>
    <row r="9" spans="1:3" ht="12">
      <c r="A9" t="s">
        <v>5</v>
      </c>
      <c r="B9" s="13">
        <v>741417</v>
      </c>
      <c r="C9" s="7"/>
    </row>
    <row r="10" spans="1:3" ht="12">
      <c r="A10" t="s">
        <v>6</v>
      </c>
      <c r="B10" s="13">
        <v>559708</v>
      </c>
      <c r="C10" s="7"/>
    </row>
    <row r="11" spans="1:5" ht="12">
      <c r="A11" t="s">
        <v>7</v>
      </c>
      <c r="B11" s="13">
        <v>466893</v>
      </c>
      <c r="C11" s="7"/>
      <c r="E11" s="6"/>
    </row>
    <row r="12" spans="1:4" ht="12.75">
      <c r="A12" s="1" t="s">
        <v>8</v>
      </c>
      <c r="B12" s="2">
        <f>SUM(B4:B11)</f>
        <v>4076050</v>
      </c>
      <c r="C12" s="7"/>
      <c r="D12" s="2"/>
    </row>
    <row r="13" spans="1:2" ht="12.75">
      <c r="A13" s="1" t="s">
        <v>47</v>
      </c>
      <c r="B13" s="10">
        <v>37253956</v>
      </c>
    </row>
    <row r="14" spans="1:2" ht="12">
      <c r="A14" s="9" t="s">
        <v>48</v>
      </c>
      <c r="B14" s="14">
        <f>B12/B13</f>
        <v>0.10941254131507537</v>
      </c>
    </row>
    <row r="15" spans="1:2" ht="12">
      <c r="A15" s="9"/>
      <c r="B15" s="14"/>
    </row>
    <row r="16" spans="1:11" ht="12">
      <c r="A16" s="9" t="s">
        <v>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2" ht="12.75">
      <c r="A18" s="1" t="s">
        <v>23</v>
      </c>
      <c r="B18" s="3" t="s">
        <v>24</v>
      </c>
    </row>
    <row r="19" spans="1:2" ht="12">
      <c r="A19" t="s">
        <v>30</v>
      </c>
      <c r="B19" s="2">
        <v>139966</v>
      </c>
    </row>
    <row r="20" spans="1:2" ht="12">
      <c r="A20" t="s">
        <v>25</v>
      </c>
      <c r="B20" s="2">
        <v>207627</v>
      </c>
    </row>
    <row r="21" spans="1:2" ht="12">
      <c r="A21" t="s">
        <v>31</v>
      </c>
      <c r="B21" s="2">
        <v>22565</v>
      </c>
    </row>
    <row r="22" spans="1:2" ht="12">
      <c r="A22" t="s">
        <v>26</v>
      </c>
      <c r="B22" s="2">
        <v>1081726</v>
      </c>
    </row>
    <row r="23" spans="1:2" ht="12">
      <c r="A23" t="s">
        <v>32</v>
      </c>
      <c r="B23" s="2">
        <v>12332</v>
      </c>
    </row>
    <row r="24" spans="1:2" ht="12">
      <c r="A24" t="s">
        <v>27</v>
      </c>
      <c r="B24" s="2">
        <v>312311</v>
      </c>
    </row>
    <row r="25" spans="1:2" ht="12">
      <c r="A25" t="s">
        <v>28</v>
      </c>
      <c r="B25" s="2">
        <v>402002</v>
      </c>
    </row>
    <row r="26" spans="1:2" ht="12">
      <c r="A26" t="s">
        <v>33</v>
      </c>
      <c r="B26" s="2">
        <v>37821</v>
      </c>
    </row>
    <row r="27" spans="1:2" ht="12">
      <c r="A27" t="s">
        <v>34</v>
      </c>
      <c r="B27" s="2">
        <v>14273</v>
      </c>
    </row>
    <row r="28" spans="1:2" ht="12">
      <c r="A28" t="s">
        <v>29</v>
      </c>
      <c r="B28" s="2">
        <v>128961</v>
      </c>
    </row>
    <row r="29" spans="1:2" ht="12.75">
      <c r="A29" s="1" t="s">
        <v>35</v>
      </c>
      <c r="B29" s="8">
        <f>SUM(B19:B28)</f>
        <v>2359584</v>
      </c>
    </row>
    <row r="30" spans="1:2" ht="12.75">
      <c r="A30" s="1" t="s">
        <v>47</v>
      </c>
      <c r="B30" s="2">
        <v>8001024</v>
      </c>
    </row>
    <row r="31" spans="1:2" ht="12">
      <c r="A31" s="9" t="s">
        <v>49</v>
      </c>
      <c r="B31" s="14">
        <f>B29/B30</f>
        <v>0.2949102514878096</v>
      </c>
    </row>
    <row r="33" spans="1:11" ht="26.25" customHeight="1">
      <c r="A33" s="64" t="s">
        <v>46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</sheetData>
  <sheetProtection/>
  <mergeCells count="1"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abodnarik</dc:creator>
  <cp:keywords/>
  <dc:description/>
  <cp:lastModifiedBy>Rand, Judy</cp:lastModifiedBy>
  <cp:lastPrinted>2016-08-08T17:29:04Z</cp:lastPrinted>
  <dcterms:created xsi:type="dcterms:W3CDTF">2009-03-05T18:09:38Z</dcterms:created>
  <dcterms:modified xsi:type="dcterms:W3CDTF">2016-08-08T18:44:53Z</dcterms:modified>
  <cp:category/>
  <cp:version/>
  <cp:contentType/>
  <cp:contentStatus/>
</cp:coreProperties>
</file>